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25" windowWidth="19170" windowHeight="6570" tabRatio="763" activeTab="2"/>
  </bookViews>
  <sheets>
    <sheet name="Внимание!" sheetId="1" r:id="rId1"/>
    <sheet name="Титульный" sheetId="2" r:id="rId2"/>
    <sheet name="Перечень_Товаров" sheetId="3" r:id="rId3"/>
  </sheets>
  <definedNames>
    <definedName name="_xlnm._FilterDatabase" localSheetId="2" hidden="1">'Перечень_Товаров'!$A$1:$F$29</definedName>
    <definedName name="_xlnm.Print_Area" localSheetId="2">'Перечень_Товаров'!$A$1:$F$37</definedName>
  </definedNames>
  <calcPr fullCalcOnLoad="1"/>
</workbook>
</file>

<file path=xl/sharedStrings.xml><?xml version="1.0" encoding="utf-8"?>
<sst xmlns="http://schemas.openxmlformats.org/spreadsheetml/2006/main" count="102" uniqueCount="84">
  <si>
    <t>УТВЕРЖДАЮ</t>
  </si>
  <si>
    <t>1. Общие сведения</t>
  </si>
  <si>
    <t>Наименование ЦФУ</t>
  </si>
  <si>
    <t>Источник финансирования закупок 
(бюджет, внебюджет, смета, статья расходов)</t>
  </si>
  <si>
    <t>Место, условия и сроки (периоды) осуществления поставок</t>
  </si>
  <si>
    <t>Сумма средств, предусмотренных на закупку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</si>
  <si>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</si>
  <si>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</si>
  <si>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</si>
  <si>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ИНСТРУМЕНТ, МЕТИЗЫ, ЗАМКИ</t>
  </si>
  <si>
    <t>Форма № 9 "Инструмент, метизы, замки"</t>
  </si>
  <si>
    <t>Субсидии ФБ</t>
  </si>
  <si>
    <t>Форма№9  "Инструмент, метизы, замки"</t>
  </si>
  <si>
    <t>Лестницы;</t>
  </si>
  <si>
    <t>Замочно-скобяные изделия, дверные доводчики;</t>
  </si>
  <si>
    <r>
      <t xml:space="preserve">В случае внесения форму данных о товаре не относящегося  к вышеперечисленным группам </t>
    </r>
    <r>
      <rPr>
        <b/>
        <u val="single"/>
        <sz val="10"/>
        <rFont val="Arial Cyr"/>
        <family val="0"/>
      </rPr>
      <t>- такой товар закупаться не будет.</t>
    </r>
    <r>
      <rPr>
        <b/>
        <sz val="10"/>
        <rFont val="Arial Cyr"/>
        <family val="0"/>
      </rPr>
      <t xml:space="preserve"> </t>
    </r>
  </si>
  <si>
    <t>Цены на товары необходимо указывать - РЫНОЧНЫЕ</t>
  </si>
  <si>
    <t>Согласования на листе "Перечень товаров" производится до получения виз на "Титульном" листе.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</si>
  <si>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</si>
  <si>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</si>
  <si>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</si>
  <si>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</si>
  <si>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</si>
  <si>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 xml:space="preserve">Замок накладной ЗН 067-01 </t>
  </si>
  <si>
    <t>Механизм цилиндровый для врезного замка (латунь) L=60мм</t>
  </si>
  <si>
    <t>Замок накладной ЗНД1(полим. пок.) Рязань</t>
  </si>
  <si>
    <t>Замок врезной цилиндровый "Зенит" тип:ЗВ1-2</t>
  </si>
  <si>
    <t>шт</t>
  </si>
  <si>
    <t>Руководитель ЦФУ</t>
  </si>
  <si>
    <t>Ответственный представитель ЦФУ</t>
  </si>
  <si>
    <t>Шпингалет (Аресs DB-15-80 BRASS-G)</t>
  </si>
  <si>
    <t>Доводчик дверной на 65 кг</t>
  </si>
  <si>
    <t>Замок висячий. Диаметр дужки 10 мм.Длина:60 мм. Apecs PD-01-63 (MBC-126)</t>
  </si>
  <si>
    <t>Петля дверная  (Avers 100*70*2.5-B4-G)</t>
  </si>
  <si>
    <t>Наименование, торговая марка, функциональные и качественные характеристики, другие требования к закупаемой продукции</t>
  </si>
  <si>
    <t>№ п/п</t>
  </si>
  <si>
    <t>Прибл. Цена за ед.</t>
  </si>
  <si>
    <t>Приблизит. стоимость</t>
  </si>
  <si>
    <t>Приблизительная цена по Плану:</t>
  </si>
  <si>
    <t>Лист "Перечень Товаров" :</t>
  </si>
  <si>
    <t>Ячейки доступные для редактирования выделены цветом</t>
  </si>
  <si>
    <t>Список не сортировать!</t>
  </si>
  <si>
    <t>Замок накладной ЗН-052</t>
  </si>
  <si>
    <t>Пружина дверная, оцинк., ф 20; L32 с креплением</t>
  </si>
  <si>
    <t>Механизм цилиндровый для врезного замка (латунь) L=70мм</t>
  </si>
  <si>
    <t xml:space="preserve">Замок почтовый типа ЗП-958 master(Китай) или др.(с одинаковыми ключами на все колличество замков) </t>
  </si>
  <si>
    <t>Проректор по направлению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</si>
  <si>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</si>
  <si>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</si>
  <si>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Проректор</t>
  </si>
  <si>
    <t>З.М.Штымов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</si>
  <si>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</si>
  <si>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aviloff@mgsu.ru</t>
  </si>
  <si>
    <t>компл</t>
  </si>
  <si>
    <t>Завертка  оконная  Трибатрон, белая</t>
  </si>
  <si>
    <t>Завертка для форточки ЗФ-3 (ЗФ-2),белая</t>
  </si>
  <si>
    <t>Замок висячий. Диаметр дужки 6 мм.Длина:38 мм. PD-01-38 (MBC-124)</t>
  </si>
  <si>
    <t>Замок висячий. Диаметр дужки 9 мм.Длина:50 мм. Apecs PD-01-50 (MBC-125)</t>
  </si>
  <si>
    <t>Доводчик дверной на 80 кг</t>
  </si>
  <si>
    <t>Доводчик дверной на 120 кг</t>
  </si>
  <si>
    <t>Проверил:</t>
  </si>
  <si>
    <t>Ср-ва от иной приносящей доход деятельности</t>
  </si>
  <si>
    <t>Крепеж стандартный;</t>
  </si>
  <si>
    <t>В данную форму включаются только товары следующих групп:</t>
  </si>
  <si>
    <t>Клеи (жидкие гвозди), герметики, монтажная пена;</t>
  </si>
  <si>
    <t>Рекомендации по заполнению формы</t>
  </si>
  <si>
    <r>
      <t>Все поля таблиц необходимо заполнить</t>
    </r>
    <r>
      <rPr>
        <b/>
        <sz val="12"/>
        <rFont val="Arial Cyr"/>
        <family val="0"/>
      </rPr>
      <t xml:space="preserve">
"Титульный " </t>
    </r>
    <r>
      <rPr>
        <sz val="12"/>
        <rFont val="Arial Cyr"/>
        <family val="0"/>
      </rPr>
      <t>лист-  разрешен к редактированию</t>
    </r>
  </si>
  <si>
    <t>Строки выделенные цветом можно добавлять</t>
  </si>
  <si>
    <t>Для того, чтобы добавить строки в таблицу закупаемого товара необходимо сделать  следующее (показано на рисунке):</t>
  </si>
  <si>
    <t>1. Выделить всю строку (кликнуть левой кнопкой мышки на номере строки, в приведенном примере 20)</t>
  </si>
  <si>
    <t>2. В контекстном меню выбрать "Вставить" (кликнуть правой кнопкой мышки и в открывшемся контекстно меню подвести курсор на позицию "Вставить" и кликнуть левой кнопкой мышки)</t>
  </si>
  <si>
    <t>В данную форму не включаются технически сложный товар, электроудлинители, строительные смеси, запасные части, ремкомплекты и т.п.  В данную форму включаются только  серийно выпускаемые и широко представленные на  рынке товары. При необходимости приобретения товаров, не отвечающих вышеуказанным требованиям, подразделение-заказчик включает информацию о таких товарах в Форму №14 Поставка специализированных товаров/Выполнение работ/Оказание услуг.</t>
  </si>
  <si>
    <t>«____»_______________________202__г.</t>
  </si>
  <si>
    <t>При планировании деятельности подразделения необходимо  учитывать, что поставка товаров по плану закупок будет осуществлятся в 3-4 квартале.</t>
  </si>
  <si>
    <t>Ед. измер.</t>
  </si>
  <si>
    <t>Колич.</t>
  </si>
  <si>
    <t>Согласовано:</t>
  </si>
  <si>
    <t>"____"_______________202__ г.</t>
  </si>
  <si>
    <t>Петля дверная ((Аресs 120*80 FВ4G)</t>
  </si>
  <si>
    <r>
      <t xml:space="preserve">Электроинструмент, абразивный и шлифовальный, деревообрабатывающий,слесарно-монтажный, строительный,электротехнический, контрольно-измерительный инструменты,сварочное оборудование (со стоимостью </t>
    </r>
    <r>
      <rPr>
        <b/>
        <u val="single"/>
        <sz val="10"/>
        <rFont val="Arial Cyr"/>
        <family val="0"/>
      </rPr>
      <t>не выше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>30 тыс.руб за ед.)</t>
    </r>
  </si>
  <si>
    <r>
      <t xml:space="preserve">При выборе товара следует ориентироваться на представленную в форме справочную информацию В случае если подразделению требуется приобрести Товар со специфическими характеристиками,  тогда информацию о таком товаре ребуется вносить в "развернутом виде" с </t>
    </r>
    <r>
      <rPr>
        <u val="single"/>
        <sz val="12"/>
        <rFont val="Arial Cyr"/>
        <family val="0"/>
      </rPr>
      <t xml:space="preserve">подробным </t>
    </r>
    <r>
      <rPr>
        <sz val="12"/>
        <rFont val="Arial Cyr"/>
        <family val="0"/>
      </rPr>
      <t xml:space="preserve">описанием  требуемых технических и иных характеристик позволяющих </t>
    </r>
    <r>
      <rPr>
        <b/>
        <sz val="12"/>
        <rFont val="Arial Cyr"/>
        <family val="0"/>
      </rPr>
      <t>однозначно идентифицировать</t>
    </r>
    <r>
      <rPr>
        <sz val="12"/>
        <rFont val="Arial Cyr"/>
        <family val="0"/>
      </rPr>
      <t xml:space="preserve"> товар. Рекомендуется руководствоваться электронным каталогом магазина ВсеИнструменты.ру (https://www.vseinstrumenti.ru)  с обязательным указанием основных характеристик и артикула товара (и с учетом прогнозируемого роста цен).</t>
    </r>
  </si>
  <si>
    <t>Начальник ПФУ_________________  Н.Б.Ильина</t>
  </si>
  <si>
    <t xml:space="preserve">В.А.Жигалов </t>
  </si>
  <si>
    <t>План закупок на 2024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</si>
</sst>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  <numFmt numFmtId="181" formatCode="0.0000"/>
    <numFmt numFmtId="182" formatCode="0.000"/>
    <numFmt numFmtId="183" formatCode="0.0"/>
    <numFmt numFmtId="184" formatCode="[$-FC19]d\ mmmm\ yyyy\ &quot;г.&quot;"/>
    <numFmt numFmtId="185" formatCode="dd/mm/yy;@"/>
    <numFmt numFmtId="186" formatCode="0.00&quot; руб.&quot;"/>
    <numFmt numFmtId="187" formatCode="0.00&quot; USD&quot;"/>
    <numFmt numFmtId="188" formatCode="#,##0.00&quot; руб.&quot;"/>
    <numFmt numFmtId="189" formatCode="0.0&quot; руб.&quot;"/>
    <numFmt numFmtId="190" formatCode="0&quot; руб.&quot;"/>
    <numFmt numFmtId="191" formatCode="0.00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u val="single"/>
      <sz val="12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b/>
      <u val="single"/>
      <sz val="11"/>
      <name val="Arial Cyr"/>
      <family val="0"/>
    </font>
    <font>
      <i/>
      <sz val="12"/>
      <name val="Times New Roman"/>
      <family val="1"/>
    </font>
    <font>
      <b/>
      <sz val="10"/>
      <name val="Helv"/>
      <family val="0"/>
    </font>
    <font>
      <sz val="9"/>
      <name val="Times New Roman"/>
      <family val="1"/>
    </font>
    <font>
      <b/>
      <sz val="10"/>
      <color indexed="10"/>
      <name val="Arial Cyr"/>
      <family val="0"/>
    </font>
    <font>
      <sz val="10"/>
      <name val="Arial Cur"/>
      <family val="0"/>
    </font>
    <font>
      <sz val="9"/>
      <name val="Arial Cur"/>
      <family val="0"/>
    </font>
    <font>
      <b/>
      <i/>
      <u val="single"/>
      <sz val="11"/>
      <name val="Arial Cur"/>
      <family val="0"/>
    </font>
    <font>
      <sz val="11"/>
      <name val="Arial Cur"/>
      <family val="0"/>
    </font>
    <font>
      <u val="single"/>
      <sz val="10"/>
      <name val="Arial Cyr"/>
      <family val="0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2" fillId="24" borderId="10" xfId="0" applyFont="1" applyFill="1" applyBorder="1" applyAlignment="1" applyProtection="1">
      <alignment horizontal="center" vertical="top" wrapText="1" shrinkToFit="1"/>
      <protection locked="0"/>
    </xf>
    <xf numFmtId="0" fontId="0" fillId="0" borderId="0" xfId="0" applyAlignment="1" applyProtection="1">
      <alignment/>
      <protection locked="0"/>
    </xf>
    <xf numFmtId="1" fontId="0" fillId="24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4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>
      <alignment wrapText="1" shrinkToFit="1"/>
    </xf>
    <xf numFmtId="0" fontId="5" fillId="0" borderId="13" xfId="0" applyFont="1" applyBorder="1" applyAlignment="1">
      <alignment wrapText="1" shrinkToFit="1"/>
    </xf>
    <xf numFmtId="0" fontId="5" fillId="0" borderId="14" xfId="0" applyFont="1" applyBorder="1" applyAlignment="1">
      <alignment wrapText="1" shrinkToFit="1"/>
    </xf>
    <xf numFmtId="177" fontId="0" fillId="24" borderId="10" xfId="0" applyNumberFormat="1" applyFill="1" applyBorder="1" applyAlignment="1" applyProtection="1">
      <alignment/>
      <protection locked="0"/>
    </xf>
    <xf numFmtId="0" fontId="5" fillId="0" borderId="13" xfId="0" applyFont="1" applyFill="1" applyBorder="1" applyAlignment="1">
      <alignment vertical="center" wrapText="1" shrinkToFit="1"/>
    </xf>
    <xf numFmtId="0" fontId="5" fillId="0" borderId="15" xfId="0" applyFont="1" applyBorder="1" applyAlignment="1">
      <alignment horizontal="left" vertical="center" wrapText="1"/>
    </xf>
    <xf numFmtId="0" fontId="0" fillId="24" borderId="10" xfId="0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top" wrapText="1" shrinkToFi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horizontal="center"/>
      <protection/>
    </xf>
    <xf numFmtId="177" fontId="0" fillId="0" borderId="10" xfId="0" applyNumberFormat="1" applyFill="1" applyBorder="1" applyAlignment="1" applyProtection="1">
      <alignment/>
      <protection/>
    </xf>
    <xf numFmtId="177" fontId="0" fillId="24" borderId="16" xfId="0" applyNumberFormat="1" applyFill="1" applyBorder="1" applyAlignment="1" applyProtection="1">
      <alignment/>
      <protection locked="0"/>
    </xf>
    <xf numFmtId="177" fontId="0" fillId="0" borderId="16" xfId="0" applyNumberForma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0" fillId="4" borderId="0" xfId="0" applyFill="1" applyAlignment="1">
      <alignment/>
    </xf>
    <xf numFmtId="0" fontId="8" fillId="4" borderId="0" xfId="0" applyFont="1" applyFill="1" applyAlignment="1">
      <alignment/>
    </xf>
    <xf numFmtId="0" fontId="33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/>
      <protection/>
    </xf>
    <xf numFmtId="0" fontId="3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justify" vertical="center" wrapText="1"/>
      <protection/>
    </xf>
    <xf numFmtId="0" fontId="5" fillId="0" borderId="0" xfId="0" applyFont="1" applyAlignment="1" applyProtection="1">
      <alignment/>
      <protection locked="0"/>
    </xf>
    <xf numFmtId="0" fontId="3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 vertical="top" wrapText="1"/>
      <protection/>
    </xf>
    <xf numFmtId="177" fontId="10" fillId="0" borderId="0" xfId="0" applyNumberFormat="1" applyFont="1" applyAlignment="1" applyProtection="1">
      <alignment vertical="center"/>
      <protection/>
    </xf>
    <xf numFmtId="0" fontId="34" fillId="0" borderId="17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38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176" fontId="41" fillId="0" borderId="21" xfId="0" applyNumberFormat="1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24" borderId="18" xfId="0" applyFont="1" applyFill="1" applyBorder="1" applyAlignment="1" applyProtection="1">
      <alignment horizontal="center"/>
      <protection locked="0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left" wrapText="1"/>
    </xf>
    <xf numFmtId="0" fontId="41" fillId="24" borderId="23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 wrapText="1"/>
      <protection locked="0"/>
    </xf>
    <xf numFmtId="0" fontId="41" fillId="0" borderId="0" xfId="0" applyFont="1" applyAlignment="1" applyProtection="1">
      <alignment/>
      <protection/>
    </xf>
    <xf numFmtId="0" fontId="43" fillId="0" borderId="0" xfId="0" applyFont="1" applyFill="1" applyBorder="1" applyAlignment="1" applyProtection="1">
      <alignment horizontal="left" wrapText="1"/>
      <protection/>
    </xf>
    <xf numFmtId="0" fontId="41" fillId="0" borderId="18" xfId="0" applyFont="1" applyFill="1" applyBorder="1" applyAlignment="1" applyProtection="1">
      <alignment horizontal="center"/>
      <protection/>
    </xf>
    <xf numFmtId="0" fontId="44" fillId="24" borderId="23" xfId="0" applyFont="1" applyFill="1" applyBorder="1" applyAlignment="1" applyProtection="1">
      <alignment horizontal="right"/>
      <protection locked="0"/>
    </xf>
    <xf numFmtId="0" fontId="41" fillId="0" borderId="0" xfId="0" applyFont="1" applyFill="1" applyAlignment="1" applyProtection="1">
      <alignment/>
      <protection/>
    </xf>
    <xf numFmtId="176" fontId="41" fillId="0" borderId="0" xfId="0" applyNumberFormat="1" applyFont="1" applyAlignment="1">
      <alignment/>
    </xf>
    <xf numFmtId="0" fontId="44" fillId="24" borderId="18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8" fillId="25" borderId="0" xfId="0" applyFont="1" applyFill="1" applyAlignment="1">
      <alignment horizontal="left" vertical="center" wrapText="1"/>
    </xf>
    <xf numFmtId="49" fontId="6" fillId="26" borderId="0" xfId="0" applyNumberFormat="1" applyFont="1" applyFill="1" applyAlignment="1" applyProtection="1">
      <alignment/>
      <protection locked="0"/>
    </xf>
    <xf numFmtId="0" fontId="38" fillId="4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26" borderId="0" xfId="0" applyFont="1" applyFill="1" applyAlignment="1" applyProtection="1">
      <alignment horizontal="left" vertical="top" wrapText="1"/>
      <protection/>
    </xf>
    <xf numFmtId="0" fontId="40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4" fillId="0" borderId="1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177" fontId="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6" fillId="0" borderId="18" xfId="0" applyFont="1" applyBorder="1" applyAlignment="1" applyProtection="1">
      <alignment horizontal="center" vertical="center"/>
      <protection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41" fillId="0" borderId="18" xfId="0" applyFont="1" applyFill="1" applyBorder="1" applyAlignment="1" applyProtection="1">
      <alignment horizontal="center"/>
      <protection locked="0"/>
    </xf>
    <xf numFmtId="0" fontId="41" fillId="0" borderId="23" xfId="0" applyFont="1" applyFill="1" applyBorder="1" applyAlignment="1" applyProtection="1">
      <alignment horizontal="center"/>
      <protection locked="0"/>
    </xf>
    <xf numFmtId="0" fontId="44" fillId="24" borderId="23" xfId="0" applyFont="1" applyFill="1" applyBorder="1" applyAlignment="1" applyProtection="1">
      <alignment horizontal="right"/>
      <protection locked="0"/>
    </xf>
  </cellXfs>
  <cellStyles count="55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ny_english_connector'sprices_09.200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3_Прайс лестницы и стремянки 2015-09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76200</xdr:rowOff>
    </xdr:from>
    <xdr:to>
      <xdr:col>3</xdr:col>
      <xdr:colOff>66675</xdr:colOff>
      <xdr:row>49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8801100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53</xdr:row>
      <xdr:rowOff>0</xdr:rowOff>
    </xdr:from>
    <xdr:to>
      <xdr:col>1</xdr:col>
      <xdr:colOff>6391275</xdr:colOff>
      <xdr:row>76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3620750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83</xdr:row>
      <xdr:rowOff>66675</xdr:rowOff>
    </xdr:from>
    <xdr:to>
      <xdr:col>3</xdr:col>
      <xdr:colOff>485775</xdr:colOff>
      <xdr:row>109</xdr:row>
      <xdr:rowOff>47625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9573875"/>
          <a:ext cx="84582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83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26" t="s">
        <v>12</v>
      </c>
    </row>
    <row r="2" spans="1:2" s="40" customFormat="1" ht="15.75">
      <c r="A2" s="53" t="s">
        <v>73</v>
      </c>
      <c r="B2" s="54"/>
    </row>
    <row r="3" ht="12.75">
      <c r="A3" t="s">
        <v>63</v>
      </c>
    </row>
    <row r="4" ht="38.25">
      <c r="B4" s="25" t="s">
        <v>79</v>
      </c>
    </row>
    <row r="5" ht="12.75">
      <c r="B5" t="s">
        <v>13</v>
      </c>
    </row>
    <row r="6" ht="12.75">
      <c r="B6" t="s">
        <v>64</v>
      </c>
    </row>
    <row r="7" ht="12.75">
      <c r="B7" t="s">
        <v>62</v>
      </c>
    </row>
    <row r="8" ht="12.75">
      <c r="B8" t="s">
        <v>14</v>
      </c>
    </row>
    <row r="9" ht="15" customHeight="1">
      <c r="A9" s="24" t="s">
        <v>15</v>
      </c>
    </row>
    <row r="10" ht="12.75">
      <c r="A10" t="s">
        <v>16</v>
      </c>
    </row>
    <row r="11" spans="1:4" ht="72.75" customHeight="1">
      <c r="A11" s="74" t="s">
        <v>71</v>
      </c>
      <c r="B11" s="74"/>
      <c r="C11" s="74"/>
      <c r="D11" s="74"/>
    </row>
    <row r="12" spans="1:2" ht="17.25" customHeight="1">
      <c r="A12" s="28" t="s">
        <v>17</v>
      </c>
      <c r="B12" s="27"/>
    </row>
    <row r="13" spans="1:3" s="40" customFormat="1" ht="40.5" customHeight="1">
      <c r="A13" s="76" t="s">
        <v>47</v>
      </c>
      <c r="B13" s="77"/>
      <c r="C13" s="77"/>
    </row>
    <row r="14" spans="1:4" s="23" customFormat="1" ht="39.75" customHeight="1">
      <c r="A14" s="78" t="s">
        <v>51</v>
      </c>
      <c r="B14" s="78"/>
      <c r="C14" s="78"/>
      <c r="D14" s="78"/>
    </row>
    <row r="15" spans="1:4" s="23" customFormat="1" ht="16.5" customHeight="1">
      <c r="A15" s="75" t="s">
        <v>52</v>
      </c>
      <c r="B15" s="75"/>
      <c r="C15" s="41"/>
      <c r="D15" s="41"/>
    </row>
    <row r="16" spans="1:2" ht="34.5" customHeight="1" thickBot="1">
      <c r="A16" s="80" t="s">
        <v>65</v>
      </c>
      <c r="B16" s="80"/>
    </row>
    <row r="17" spans="1:2" s="7" customFormat="1" ht="40.5" customHeight="1">
      <c r="A17" s="6">
        <v>1</v>
      </c>
      <c r="B17" s="14" t="s">
        <v>66</v>
      </c>
    </row>
    <row r="18" spans="1:2" ht="24" customHeight="1">
      <c r="A18" s="81">
        <v>2</v>
      </c>
      <c r="B18" s="9" t="s">
        <v>39</v>
      </c>
    </row>
    <row r="19" spans="1:2" ht="18" customHeight="1">
      <c r="A19" s="82"/>
      <c r="B19" s="10" t="s">
        <v>40</v>
      </c>
    </row>
    <row r="20" spans="1:2" ht="126.75" customHeight="1">
      <c r="A20" s="82"/>
      <c r="B20" s="13" t="s">
        <v>80</v>
      </c>
    </row>
    <row r="21" spans="1:2" ht="19.5" customHeight="1">
      <c r="A21" s="82"/>
      <c r="B21" s="10" t="s">
        <v>67</v>
      </c>
    </row>
    <row r="22" spans="1:2" ht="18" customHeight="1" thickBot="1">
      <c r="A22" s="83"/>
      <c r="B22" s="11" t="s">
        <v>41</v>
      </c>
    </row>
    <row r="23" spans="1:2" ht="27.75" customHeight="1">
      <c r="A23" s="79" t="s">
        <v>18</v>
      </c>
      <c r="B23" s="79"/>
    </row>
    <row r="24" spans="1:2" ht="30" customHeight="1">
      <c r="A24" s="84" t="s">
        <v>19</v>
      </c>
      <c r="B24" s="84"/>
    </row>
    <row r="52" spans="1:2" ht="28.5" customHeight="1">
      <c r="A52" s="84" t="s">
        <v>20</v>
      </c>
      <c r="B52" s="84"/>
    </row>
    <row r="78" spans="1:2" ht="30" customHeight="1">
      <c r="A78" s="84" t="s">
        <v>21</v>
      </c>
      <c r="B78" s="84"/>
    </row>
    <row r="79" spans="1:2" ht="33.75" customHeight="1">
      <c r="A79" s="84" t="s">
        <v>22</v>
      </c>
      <c r="B79" s="84"/>
    </row>
    <row r="81" spans="1:2" ht="27.75" customHeight="1">
      <c r="A81" s="79" t="s">
        <v>68</v>
      </c>
      <c r="B81" s="79"/>
    </row>
    <row r="82" spans="1:2" ht="12.75" customHeight="1">
      <c r="A82" s="84" t="s">
        <v>69</v>
      </c>
      <c r="B82" s="84"/>
    </row>
    <row r="83" spans="1:2" s="52" customFormat="1" ht="40.5" customHeight="1">
      <c r="A83" s="84" t="s">
        <v>70</v>
      </c>
      <c r="B83" s="84"/>
    </row>
  </sheetData>
  <sheetProtection password="C486" sheet="1" objects="1" scenarios="1" formatRows="0" deleteRows="0" autoFilter="0"/>
  <mergeCells count="14">
    <mergeCell ref="A83:B83"/>
    <mergeCell ref="A24:B24"/>
    <mergeCell ref="A52:B52"/>
    <mergeCell ref="A78:B78"/>
    <mergeCell ref="A79:B79"/>
    <mergeCell ref="A81:B81"/>
    <mergeCell ref="A82:B82"/>
    <mergeCell ref="A11:D11"/>
    <mergeCell ref="A15:B15"/>
    <mergeCell ref="A13:C13"/>
    <mergeCell ref="A14:D14"/>
    <mergeCell ref="A23:B23"/>
    <mergeCell ref="A16:B16"/>
    <mergeCell ref="A18:A2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view="pageBreakPreview" zoomScale="112" zoomScaleSheetLayoutView="112" zoomScalePageLayoutView="0" workbookViewId="0" topLeftCell="A1">
      <selection activeCell="A8" sqref="A8:D8"/>
    </sheetView>
  </sheetViews>
  <sheetFormatPr defaultColWidth="9.00390625" defaultRowHeight="12.75"/>
  <cols>
    <col min="1" max="1" width="4.875" style="30" customWidth="1"/>
    <col min="2" max="2" width="53.125" style="30" customWidth="1"/>
    <col min="3" max="3" width="22.75390625" style="30" customWidth="1"/>
    <col min="4" max="4" width="51.625" style="30" customWidth="1"/>
    <col min="5" max="16384" width="9.125" style="30" customWidth="1"/>
  </cols>
  <sheetData>
    <row r="1" spans="2:4" ht="30" customHeight="1">
      <c r="B1" s="46"/>
      <c r="D1" s="31" t="s">
        <v>10</v>
      </c>
    </row>
    <row r="2" spans="2:4" s="32" customFormat="1" ht="15.75">
      <c r="B2" s="47" t="s">
        <v>48</v>
      </c>
      <c r="D2" s="33" t="s">
        <v>0</v>
      </c>
    </row>
    <row r="3" spans="2:4" s="34" customFormat="1" ht="15">
      <c r="B3" s="48" t="s">
        <v>46</v>
      </c>
      <c r="D3" s="48" t="s">
        <v>49</v>
      </c>
    </row>
    <row r="4" spans="2:4" s="22" customFormat="1" ht="24" customHeight="1">
      <c r="B4" s="45"/>
      <c r="D4" s="45" t="s">
        <v>50</v>
      </c>
    </row>
    <row r="5" spans="2:4" s="32" customFormat="1" ht="9.75" customHeight="1">
      <c r="B5" s="49"/>
      <c r="D5" s="49"/>
    </row>
    <row r="6" spans="2:4" s="32" customFormat="1" ht="12.75" customHeight="1">
      <c r="B6" s="50" t="s">
        <v>72</v>
      </c>
      <c r="D6" s="50" t="s">
        <v>72</v>
      </c>
    </row>
    <row r="7" ht="12.75">
      <c r="B7" s="46"/>
    </row>
    <row r="8" spans="1:4" ht="24" customHeight="1">
      <c r="A8" s="93" t="s">
        <v>83</v>
      </c>
      <c r="B8" s="93"/>
      <c r="C8" s="93"/>
      <c r="D8" s="93"/>
    </row>
    <row r="9" spans="1:4" s="32" customFormat="1" ht="30.75" customHeight="1">
      <c r="A9" s="94" t="s">
        <v>9</v>
      </c>
      <c r="B9" s="94"/>
      <c r="C9" s="94"/>
      <c r="D9" s="94"/>
    </row>
    <row r="10" spans="1:4" s="32" customFormat="1" ht="21" customHeight="1">
      <c r="A10" s="89" t="s">
        <v>1</v>
      </c>
      <c r="B10" s="89"/>
      <c r="C10" s="89"/>
      <c r="D10" s="89"/>
    </row>
    <row r="11" spans="1:4" s="37" customFormat="1" ht="15.75">
      <c r="A11" s="35">
        <v>1</v>
      </c>
      <c r="B11" s="36" t="s">
        <v>2</v>
      </c>
      <c r="C11" s="95"/>
      <c r="D11" s="95"/>
    </row>
    <row r="12" spans="1:4" s="37" customFormat="1" ht="15.75">
      <c r="A12" s="35">
        <v>2</v>
      </c>
      <c r="B12" s="36" t="s">
        <v>6</v>
      </c>
      <c r="C12" s="95"/>
      <c r="D12" s="95"/>
    </row>
    <row r="13" spans="1:4" s="37" customFormat="1" ht="31.5">
      <c r="A13" s="35">
        <v>3</v>
      </c>
      <c r="B13" s="36" t="s">
        <v>7</v>
      </c>
      <c r="C13" s="95"/>
      <c r="D13" s="95"/>
    </row>
    <row r="14" spans="1:4" s="37" customFormat="1" ht="31.5">
      <c r="A14" s="35">
        <v>4</v>
      </c>
      <c r="B14" s="38" t="s">
        <v>8</v>
      </c>
      <c r="C14" s="95"/>
      <c r="D14" s="95"/>
    </row>
    <row r="15" spans="1:4" s="34" customFormat="1" ht="36" customHeight="1">
      <c r="A15" s="90">
        <v>5</v>
      </c>
      <c r="B15" s="86" t="s">
        <v>3</v>
      </c>
      <c r="C15" s="35" t="s">
        <v>11</v>
      </c>
      <c r="D15" s="39"/>
    </row>
    <row r="16" spans="1:4" s="34" customFormat="1" ht="33.75" customHeight="1">
      <c r="A16" s="90"/>
      <c r="B16" s="87"/>
      <c r="C16" s="51" t="s">
        <v>61</v>
      </c>
      <c r="D16" s="39"/>
    </row>
    <row r="17" spans="1:4" s="34" customFormat="1" ht="36.75" customHeight="1">
      <c r="A17" s="90"/>
      <c r="B17" s="87"/>
      <c r="C17" s="43"/>
      <c r="D17" s="44"/>
    </row>
    <row r="18" spans="1:4" s="34" customFormat="1" ht="35.25" customHeight="1">
      <c r="A18" s="90"/>
      <c r="B18" s="87"/>
      <c r="C18" s="91" t="s">
        <v>81</v>
      </c>
      <c r="D18" s="92"/>
    </row>
    <row r="19" spans="1:4" s="37" customFormat="1" ht="35.25" customHeight="1">
      <c r="A19" s="35">
        <v>6</v>
      </c>
      <c r="B19" s="38" t="s">
        <v>4</v>
      </c>
      <c r="C19" s="85"/>
      <c r="D19" s="85"/>
    </row>
    <row r="20" spans="1:4" s="37" customFormat="1" ht="27.75" customHeight="1">
      <c r="A20" s="35">
        <v>7</v>
      </c>
      <c r="B20" s="38" t="s">
        <v>5</v>
      </c>
      <c r="C20" s="88">
        <f>Перечень_Товаров!F29</f>
        <v>0</v>
      </c>
      <c r="D20" s="88"/>
    </row>
  </sheetData>
  <sheetProtection password="C486" sheet="1" objects="1" scenarios="1" selectLockedCells="1"/>
  <mergeCells count="12">
    <mergeCell ref="A8:D8"/>
    <mergeCell ref="A9:D9"/>
    <mergeCell ref="C13:D13"/>
    <mergeCell ref="C14:D14"/>
    <mergeCell ref="C11:D11"/>
    <mergeCell ref="C12:D12"/>
    <mergeCell ref="C19:D19"/>
    <mergeCell ref="B15:B18"/>
    <mergeCell ref="C20:D20"/>
    <mergeCell ref="A10:D10"/>
    <mergeCell ref="A15:A18"/>
    <mergeCell ref="C18:D18"/>
  </mergeCells>
  <printOptions horizontalCentered="1"/>
  <pageMargins left="0.5905511811023623" right="0.5905511811023623" top="0.984251968503937" bottom="0.3937007874015748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35"/>
  <sheetViews>
    <sheetView tabSelected="1" view="pageBreakPreview" zoomScale="103" zoomScaleSheetLayoutView="103" zoomScalePageLayoutView="0" workbookViewId="0" topLeftCell="A1">
      <pane ySplit="1" topLeftCell="A11" activePane="bottomLeft" state="frozen"/>
      <selection pane="topLeft" activeCell="C21" sqref="C21:D21"/>
      <selection pane="bottomLeft" activeCell="E24" sqref="E24"/>
    </sheetView>
  </sheetViews>
  <sheetFormatPr defaultColWidth="9.00390625" defaultRowHeight="12.75"/>
  <cols>
    <col min="1" max="1" width="6.875" style="0" customWidth="1"/>
    <col min="2" max="2" width="51.25390625" style="2" customWidth="1"/>
    <col min="3" max="3" width="8.875" style="0" customWidth="1"/>
    <col min="4" max="4" width="9.25390625" style="1" customWidth="1"/>
    <col min="6" max="6" width="10.375" style="0" customWidth="1"/>
  </cols>
  <sheetData>
    <row r="1" spans="1:6" s="59" customFormat="1" ht="45.75" customHeight="1" thickBot="1">
      <c r="A1" s="55" t="s">
        <v>35</v>
      </c>
      <c r="B1" s="56" t="s">
        <v>34</v>
      </c>
      <c r="C1" s="57" t="s">
        <v>74</v>
      </c>
      <c r="D1" s="57" t="s">
        <v>36</v>
      </c>
      <c r="E1" s="56" t="s">
        <v>75</v>
      </c>
      <c r="F1" s="58" t="s">
        <v>37</v>
      </c>
    </row>
    <row r="2" spans="1:6" s="4" customFormat="1" ht="25.5">
      <c r="A2" s="16">
        <v>1</v>
      </c>
      <c r="B2" s="17" t="s">
        <v>56</v>
      </c>
      <c r="C2" s="18" t="s">
        <v>27</v>
      </c>
      <c r="D2" s="19">
        <v>211</v>
      </c>
      <c r="E2" s="5"/>
      <c r="F2" s="21">
        <f>E2*D2</f>
        <v>0</v>
      </c>
    </row>
    <row r="3" spans="1:6" s="4" customFormat="1" ht="25.5">
      <c r="A3" s="16">
        <v>2</v>
      </c>
      <c r="B3" s="17" t="s">
        <v>57</v>
      </c>
      <c r="C3" s="18" t="s">
        <v>27</v>
      </c>
      <c r="D3" s="19">
        <v>202</v>
      </c>
      <c r="E3" s="5"/>
      <c r="F3" s="21">
        <f aca="true" t="shared" si="0" ref="F3:F28">E3*D3</f>
        <v>0</v>
      </c>
    </row>
    <row r="4" spans="1:6" s="4" customFormat="1" ht="25.5">
      <c r="A4" s="16">
        <v>3</v>
      </c>
      <c r="B4" s="17" t="s">
        <v>32</v>
      </c>
      <c r="C4" s="18" t="s">
        <v>27</v>
      </c>
      <c r="D4" s="19">
        <v>230</v>
      </c>
      <c r="E4" s="5"/>
      <c r="F4" s="21">
        <f t="shared" si="0"/>
        <v>0</v>
      </c>
    </row>
    <row r="5" spans="1:6" s="4" customFormat="1" ht="25.5">
      <c r="A5" s="16">
        <v>4</v>
      </c>
      <c r="B5" s="17" t="s">
        <v>45</v>
      </c>
      <c r="C5" s="18" t="s">
        <v>27</v>
      </c>
      <c r="D5" s="19">
        <f>114*1.2</f>
        <v>136.79999999999998</v>
      </c>
      <c r="E5" s="5"/>
      <c r="F5" s="21">
        <f t="shared" si="0"/>
        <v>0</v>
      </c>
    </row>
    <row r="6" spans="1:6" s="4" customFormat="1" ht="12.75">
      <c r="A6" s="16">
        <v>5</v>
      </c>
      <c r="B6" s="17" t="s">
        <v>23</v>
      </c>
      <c r="C6" s="18" t="s">
        <v>27</v>
      </c>
      <c r="D6" s="19">
        <f>814*1.2</f>
        <v>976.8</v>
      </c>
      <c r="E6" s="5"/>
      <c r="F6" s="21">
        <f t="shared" si="0"/>
        <v>0</v>
      </c>
    </row>
    <row r="7" spans="1:6" s="4" customFormat="1" ht="12.75">
      <c r="A7" s="16">
        <v>6</v>
      </c>
      <c r="B7" s="17" t="s">
        <v>42</v>
      </c>
      <c r="C7" s="18" t="s">
        <v>27</v>
      </c>
      <c r="D7" s="19">
        <f>717*1.2</f>
        <v>860.4</v>
      </c>
      <c r="E7" s="5"/>
      <c r="F7" s="21">
        <f t="shared" si="0"/>
        <v>0</v>
      </c>
    </row>
    <row r="8" spans="1:6" s="4" customFormat="1" ht="12.75">
      <c r="A8" s="16">
        <v>7</v>
      </c>
      <c r="B8" s="17" t="s">
        <v>24</v>
      </c>
      <c r="C8" s="18" t="s">
        <v>27</v>
      </c>
      <c r="D8" s="19">
        <f>579*1.2</f>
        <v>694.8</v>
      </c>
      <c r="E8" s="5"/>
      <c r="F8" s="21">
        <f t="shared" si="0"/>
        <v>0</v>
      </c>
    </row>
    <row r="9" spans="1:6" s="4" customFormat="1" ht="12.75">
      <c r="A9" s="16">
        <v>8</v>
      </c>
      <c r="B9" s="17" t="s">
        <v>44</v>
      </c>
      <c r="C9" s="18" t="s">
        <v>27</v>
      </c>
      <c r="D9" s="19">
        <f>639*1.2</f>
        <v>766.8</v>
      </c>
      <c r="E9" s="5"/>
      <c r="F9" s="21">
        <f t="shared" si="0"/>
        <v>0</v>
      </c>
    </row>
    <row r="10" spans="1:6" s="4" customFormat="1" ht="12.75">
      <c r="A10" s="16">
        <v>9</v>
      </c>
      <c r="B10" s="17" t="s">
        <v>25</v>
      </c>
      <c r="C10" s="18" t="s">
        <v>27</v>
      </c>
      <c r="D10" s="19">
        <f>689*1.2</f>
        <v>826.8</v>
      </c>
      <c r="E10" s="5"/>
      <c r="F10" s="21">
        <f t="shared" si="0"/>
        <v>0</v>
      </c>
    </row>
    <row r="11" spans="1:6" s="4" customFormat="1" ht="12.75">
      <c r="A11" s="16">
        <v>10</v>
      </c>
      <c r="B11" s="17" t="s">
        <v>26</v>
      </c>
      <c r="C11" s="18" t="s">
        <v>27</v>
      </c>
      <c r="D11" s="19">
        <f>418*1.2</f>
        <v>501.59999999999997</v>
      </c>
      <c r="E11" s="5"/>
      <c r="F11" s="21">
        <f t="shared" si="0"/>
        <v>0</v>
      </c>
    </row>
    <row r="12" spans="1:6" s="4" customFormat="1" ht="12.75">
      <c r="A12" s="16">
        <v>11</v>
      </c>
      <c r="B12" s="17" t="s">
        <v>33</v>
      </c>
      <c r="C12" s="18" t="s">
        <v>53</v>
      </c>
      <c r="D12" s="19">
        <f>263*1.2</f>
        <v>315.59999999999997</v>
      </c>
      <c r="E12" s="5"/>
      <c r="F12" s="21">
        <f t="shared" si="0"/>
        <v>0</v>
      </c>
    </row>
    <row r="13" spans="1:6" s="4" customFormat="1" ht="12.75">
      <c r="A13" s="16">
        <v>12</v>
      </c>
      <c r="B13" s="17" t="s">
        <v>78</v>
      </c>
      <c r="C13" s="18" t="s">
        <v>53</v>
      </c>
      <c r="D13" s="19">
        <f>338*1.2</f>
        <v>405.59999999999997</v>
      </c>
      <c r="E13" s="5"/>
      <c r="F13" s="21">
        <f t="shared" si="0"/>
        <v>0</v>
      </c>
    </row>
    <row r="14" spans="1:6" s="4" customFormat="1" ht="12.75">
      <c r="A14" s="16">
        <v>13</v>
      </c>
      <c r="B14" s="17" t="s">
        <v>30</v>
      </c>
      <c r="C14" s="18" t="s">
        <v>27</v>
      </c>
      <c r="D14" s="19">
        <f>135*1.2</f>
        <v>162</v>
      </c>
      <c r="E14" s="5"/>
      <c r="F14" s="21">
        <f t="shared" si="0"/>
        <v>0</v>
      </c>
    </row>
    <row r="15" spans="1:6" s="4" customFormat="1" ht="12.75">
      <c r="A15" s="16">
        <v>14</v>
      </c>
      <c r="B15" s="17" t="s">
        <v>31</v>
      </c>
      <c r="C15" s="18" t="s">
        <v>27</v>
      </c>
      <c r="D15" s="19">
        <f>1612*1.2</f>
        <v>1934.3999999999999</v>
      </c>
      <c r="E15" s="5"/>
      <c r="F15" s="21">
        <f t="shared" si="0"/>
        <v>0</v>
      </c>
    </row>
    <row r="16" spans="1:6" s="4" customFormat="1" ht="12.75">
      <c r="A16" s="16">
        <v>15</v>
      </c>
      <c r="B16" s="17" t="s">
        <v>58</v>
      </c>
      <c r="C16" s="18" t="s">
        <v>27</v>
      </c>
      <c r="D16" s="19">
        <f>2860*1.2</f>
        <v>3432</v>
      </c>
      <c r="E16" s="5"/>
      <c r="F16" s="21">
        <f t="shared" si="0"/>
        <v>0</v>
      </c>
    </row>
    <row r="17" spans="1:6" s="4" customFormat="1" ht="12.75">
      <c r="A17" s="16">
        <v>16</v>
      </c>
      <c r="B17" s="17" t="s">
        <v>59</v>
      </c>
      <c r="C17" s="18" t="s">
        <v>27</v>
      </c>
      <c r="D17" s="19">
        <f>3300*1.2</f>
        <v>3960</v>
      </c>
      <c r="E17" s="5"/>
      <c r="F17" s="21">
        <f t="shared" si="0"/>
        <v>0</v>
      </c>
    </row>
    <row r="18" spans="1:6" s="4" customFormat="1" ht="12.75">
      <c r="A18" s="16">
        <v>17</v>
      </c>
      <c r="B18" s="17" t="s">
        <v>43</v>
      </c>
      <c r="C18" s="18" t="s">
        <v>27</v>
      </c>
      <c r="D18" s="19">
        <f>132*1.2</f>
        <v>158.4</v>
      </c>
      <c r="E18" s="5"/>
      <c r="F18" s="21">
        <f t="shared" si="0"/>
        <v>0</v>
      </c>
    </row>
    <row r="19" spans="1:6" s="4" customFormat="1" ht="12.75">
      <c r="A19" s="16">
        <v>18</v>
      </c>
      <c r="B19" s="17" t="s">
        <v>54</v>
      </c>
      <c r="C19" s="18" t="s">
        <v>27</v>
      </c>
      <c r="D19" s="19">
        <f>88*1.2</f>
        <v>105.6</v>
      </c>
      <c r="E19" s="5"/>
      <c r="F19" s="21">
        <f t="shared" si="0"/>
        <v>0</v>
      </c>
    </row>
    <row r="20" spans="1:6" s="4" customFormat="1" ht="12.75">
      <c r="A20" s="16">
        <v>19</v>
      </c>
      <c r="B20" s="17" t="s">
        <v>55</v>
      </c>
      <c r="C20" s="18" t="s">
        <v>27</v>
      </c>
      <c r="D20" s="19">
        <f>66*1.2</f>
        <v>79.2</v>
      </c>
      <c r="E20" s="5"/>
      <c r="F20" s="21">
        <f t="shared" si="0"/>
        <v>0</v>
      </c>
    </row>
    <row r="21" spans="1:6" s="4" customFormat="1" ht="12.75">
      <c r="A21" s="3"/>
      <c r="B21" s="8"/>
      <c r="C21" s="15"/>
      <c r="D21" s="12"/>
      <c r="E21" s="5"/>
      <c r="F21" s="20">
        <f t="shared" si="0"/>
        <v>0</v>
      </c>
    </row>
    <row r="22" spans="1:6" s="4" customFormat="1" ht="12.75">
      <c r="A22" s="3"/>
      <c r="B22" s="8"/>
      <c r="C22" s="15"/>
      <c r="D22" s="12"/>
      <c r="E22" s="5"/>
      <c r="F22" s="20">
        <f t="shared" si="0"/>
        <v>0</v>
      </c>
    </row>
    <row r="23" spans="1:6" s="4" customFormat="1" ht="12.75">
      <c r="A23" s="3"/>
      <c r="B23" s="8"/>
      <c r="C23" s="15"/>
      <c r="D23" s="12"/>
      <c r="E23" s="5"/>
      <c r="F23" s="20">
        <f t="shared" si="0"/>
        <v>0</v>
      </c>
    </row>
    <row r="24" spans="1:6" s="4" customFormat="1" ht="12.75">
      <c r="A24" s="3"/>
      <c r="B24" s="8"/>
      <c r="C24" s="15"/>
      <c r="D24" s="12"/>
      <c r="E24" s="5"/>
      <c r="F24" s="20">
        <f t="shared" si="0"/>
        <v>0</v>
      </c>
    </row>
    <row r="25" spans="1:6" s="4" customFormat="1" ht="12.75">
      <c r="A25" s="3"/>
      <c r="B25" s="8"/>
      <c r="C25" s="15"/>
      <c r="D25" s="12"/>
      <c r="E25" s="5"/>
      <c r="F25" s="20">
        <f t="shared" si="0"/>
        <v>0</v>
      </c>
    </row>
    <row r="26" spans="1:6" s="4" customFormat="1" ht="12.75">
      <c r="A26" s="3"/>
      <c r="B26" s="8"/>
      <c r="C26" s="15"/>
      <c r="D26" s="12"/>
      <c r="E26" s="5"/>
      <c r="F26" s="20">
        <f t="shared" si="0"/>
        <v>0</v>
      </c>
    </row>
    <row r="27" spans="1:6" s="4" customFormat="1" ht="12.75">
      <c r="A27" s="3"/>
      <c r="B27" s="8"/>
      <c r="C27" s="15"/>
      <c r="D27" s="12"/>
      <c r="E27" s="5"/>
      <c r="F27" s="20">
        <f t="shared" si="0"/>
        <v>0</v>
      </c>
    </row>
    <row r="28" spans="1:6" s="4" customFormat="1" ht="12.75">
      <c r="A28" s="3"/>
      <c r="B28" s="8"/>
      <c r="C28" s="15"/>
      <c r="D28" s="12"/>
      <c r="E28" s="5"/>
      <c r="F28" s="20">
        <f t="shared" si="0"/>
        <v>0</v>
      </c>
    </row>
    <row r="29" spans="2:6" s="40" customFormat="1" ht="42.75" customHeight="1">
      <c r="B29" s="2"/>
      <c r="E29" s="29" t="s">
        <v>38</v>
      </c>
      <c r="F29" s="42">
        <f>SUM(F2:F28)</f>
        <v>0</v>
      </c>
    </row>
    <row r="30" ht="14.25">
      <c r="F30" s="73"/>
    </row>
    <row r="31" spans="2:8" s="60" customFormat="1" ht="35.25" customHeight="1">
      <c r="B31" s="59" t="s">
        <v>28</v>
      </c>
      <c r="C31" s="96"/>
      <c r="D31" s="96"/>
      <c r="E31" s="61"/>
      <c r="F31" s="72"/>
      <c r="G31" s="62"/>
      <c r="H31" s="62"/>
    </row>
    <row r="32" spans="2:8" s="60" customFormat="1" ht="27.75" customHeight="1">
      <c r="B32" s="63" t="s">
        <v>29</v>
      </c>
      <c r="C32" s="97"/>
      <c r="D32" s="97"/>
      <c r="E32" s="64"/>
      <c r="F32" s="69"/>
      <c r="G32" s="62"/>
      <c r="H32" s="62"/>
    </row>
    <row r="33" spans="2:8" s="60" customFormat="1" ht="27.75" customHeight="1">
      <c r="B33" s="65" t="s">
        <v>76</v>
      </c>
      <c r="C33" s="97"/>
      <c r="D33" s="97"/>
      <c r="E33" s="64"/>
      <c r="F33" s="69"/>
      <c r="G33" s="62"/>
      <c r="H33" s="62"/>
    </row>
    <row r="34" spans="2:8" s="66" customFormat="1" ht="46.5" customHeight="1">
      <c r="B34" s="67" t="s">
        <v>60</v>
      </c>
      <c r="C34" s="68"/>
      <c r="D34" s="68"/>
      <c r="E34" s="98" t="s">
        <v>82</v>
      </c>
      <c r="F34" s="98"/>
      <c r="G34" s="70"/>
      <c r="H34" s="70"/>
    </row>
    <row r="35" spans="2:8" s="60" customFormat="1" ht="12.75">
      <c r="B35" s="59"/>
      <c r="C35" s="71" t="s">
        <v>77</v>
      </c>
      <c r="G35" s="62"/>
      <c r="H35" s="62"/>
    </row>
  </sheetData>
  <sheetProtection password="C486" sheet="1" objects="1" scenarios="1" insertRows="0" selectLockedCells="1" autoFilter="0"/>
  <autoFilter ref="A1:F29"/>
  <mergeCells count="4">
    <mergeCell ref="C31:D31"/>
    <mergeCell ref="C32:D32"/>
    <mergeCell ref="C33:D33"/>
    <mergeCell ref="E34:F34"/>
  </mergeCell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portrait" paperSize="9" r:id="rId1"/>
  <headerFooter alignWithMargins="0">
    <oddHeader>&amp;C&amp;F</oddHeader>
    <oddFooter>&amp;CСтраница &amp;P из &amp;N&amp;R2022 год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Авилов Евгений Николаевич</cp:lastModifiedBy>
  <cp:lastPrinted>2021-08-23T11:50:23Z</cp:lastPrinted>
  <dcterms:created xsi:type="dcterms:W3CDTF">2008-02-13T11:22:42Z</dcterms:created>
  <dcterms:modified xsi:type="dcterms:W3CDTF">2023-10-12T12:27:34Z</dcterms:modified>
  <cp:category/>
  <cp:version/>
  <cp:contentType/>
  <cp:contentStatus/>
</cp:coreProperties>
</file>